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7530" windowHeight="4620" activeTab="1"/>
  </bookViews>
  <sheets>
    <sheet name="Aide" sheetId="1" r:id="rId1"/>
    <sheet name="IDD" sheetId="2" r:id="rId2"/>
    <sheet name="tableaux 4 années" sheetId="3" r:id="rId3"/>
    <sheet name="Collecte des réponses" sheetId="4" r:id="rId4"/>
  </sheets>
  <definedNames>
    <definedName name="Nbclg" localSheetId="3">'Collecte des réponses'!$F$7</definedName>
    <definedName name="Nbclg">'Aide'!$F$6</definedName>
  </definedNames>
  <calcPr fullCalcOnLoad="1"/>
</workbook>
</file>

<file path=xl/sharedStrings.xml><?xml version="1.0" encoding="utf-8"?>
<sst xmlns="http://schemas.openxmlformats.org/spreadsheetml/2006/main" count="85" uniqueCount="30">
  <si>
    <t>ATP</t>
  </si>
  <si>
    <t>horaire &gt; 3h1/2</t>
  </si>
  <si>
    <t>pas d'aide</t>
  </si>
  <si>
    <t>5ème</t>
  </si>
  <si>
    <t>4ème</t>
  </si>
  <si>
    <t>horaire &gt; 4h</t>
  </si>
  <si>
    <t>L'aide au Collège</t>
  </si>
  <si>
    <t>collèges</t>
  </si>
  <si>
    <t>Type d'aide</t>
  </si>
  <si>
    <r>
      <t>6</t>
    </r>
    <r>
      <rPr>
        <b/>
        <vertAlign val="superscript"/>
        <sz val="10"/>
        <rFont val="Arial"/>
        <family val="2"/>
      </rPr>
      <t>ème</t>
    </r>
  </si>
  <si>
    <t>Résultats de l'enquête réalisée auprès des collèges</t>
  </si>
  <si>
    <t>horaire &lt; 4h</t>
  </si>
  <si>
    <t>Contribution des Maths aux IDD</t>
  </si>
  <si>
    <t>en 5ème</t>
  </si>
  <si>
    <t>non</t>
  </si>
  <si>
    <t>en 4ème</t>
  </si>
  <si>
    <t>Journées pédagogiques au Collège</t>
  </si>
  <si>
    <t>horaire &lt; 3h1/2</t>
  </si>
  <si>
    <t>aide maths</t>
  </si>
  <si>
    <t>oui</t>
  </si>
  <si>
    <t>03-04</t>
  </si>
  <si>
    <t>04-05</t>
  </si>
  <si>
    <t>05-06</t>
  </si>
  <si>
    <t>IDD</t>
  </si>
  <si>
    <t xml:space="preserve">pas d'aide </t>
  </si>
  <si>
    <t>IDD oui</t>
  </si>
  <si>
    <t>IDD non</t>
  </si>
  <si>
    <r>
      <t>6</t>
    </r>
    <r>
      <rPr>
        <b/>
        <vertAlign val="superscript"/>
        <sz val="12"/>
        <rFont val="Arial"/>
        <family val="2"/>
      </rPr>
      <t>ème</t>
    </r>
  </si>
  <si>
    <t>2006-2007</t>
  </si>
  <si>
    <t>06-07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</si>
</sst>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1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22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2" xfId="0" applyFont="1" applyBorder="1" applyAlignment="1">
      <alignment/>
    </xf>
    <xf numFmtId="172" fontId="1" fillId="0" borderId="1" xfId="22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4" fontId="1" fillId="0" borderId="4" xfId="15" applyFont="1" applyBorder="1" applyAlignment="1" quotePrefix="1">
      <alignment horizontal="center"/>
    </xf>
    <xf numFmtId="44" fontId="1" fillId="0" borderId="2" xfId="15" applyFont="1" applyBorder="1" applyAlignment="1" quotePrefix="1">
      <alignment horizontal="center"/>
    </xf>
    <xf numFmtId="172" fontId="1" fillId="0" borderId="2" xfId="22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2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/>
    </xf>
    <xf numFmtId="16" fontId="1" fillId="0" borderId="2" xfId="15" applyNumberFormat="1" applyFont="1" applyBorder="1" applyAlignment="1" quotePrefix="1">
      <alignment horizontal="center"/>
    </xf>
    <xf numFmtId="16" fontId="1" fillId="0" borderId="2" xfId="0" applyNumberFormat="1" applyFont="1" applyBorder="1" applyAlignment="1" quotePrefix="1">
      <alignment horizontal="center"/>
    </xf>
    <xf numFmtId="44" fontId="1" fillId="0" borderId="5" xfId="15" applyFont="1" applyBorder="1" applyAlignment="1" quotePrefix="1">
      <alignment horizontal="center"/>
    </xf>
    <xf numFmtId="44" fontId="1" fillId="0" borderId="6" xfId="15" applyFont="1" applyBorder="1" applyAlignment="1" quotePrefix="1">
      <alignment horizontal="center"/>
    </xf>
    <xf numFmtId="0" fontId="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4" fontId="2" fillId="0" borderId="4" xfId="15" applyFont="1" applyBorder="1" applyAlignment="1">
      <alignment horizontal="center"/>
    </xf>
    <xf numFmtId="44" fontId="2" fillId="0" borderId="1" xfId="15" applyFont="1" applyBorder="1" applyAlignment="1">
      <alignment horizontal="center"/>
    </xf>
    <xf numFmtId="44" fontId="2" fillId="0" borderId="2" xfId="15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12" xfId="15" applyFont="1" applyBorder="1" applyAlignment="1">
      <alignment horizontal="center"/>
    </xf>
    <xf numFmtId="44" fontId="3" fillId="0" borderId="4" xfId="15" applyFont="1" applyBorder="1" applyAlignment="1">
      <alignment horizontal="center" vertical="center"/>
    </xf>
    <xf numFmtId="44" fontId="3" fillId="0" borderId="1" xfId="15" applyFont="1" applyBorder="1" applyAlignment="1">
      <alignment horizontal="center" vertical="center"/>
    </xf>
    <xf numFmtId="44" fontId="3" fillId="0" borderId="2" xfId="15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Aide et horaires en 6ème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4 années'!$B$5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années'!$A$6:$A$9</c:f>
              <c:strCache>
                <c:ptCount val="4"/>
                <c:pt idx="0">
                  <c:v>ATP</c:v>
                </c:pt>
                <c:pt idx="1">
                  <c:v>aide maths</c:v>
                </c:pt>
                <c:pt idx="2">
                  <c:v>horaire &gt; 4h</c:v>
                </c:pt>
                <c:pt idx="3">
                  <c:v>horaire &lt; 4h</c:v>
                </c:pt>
              </c:strCache>
            </c:strRef>
          </c:cat>
          <c:val>
            <c:numRef>
              <c:f>'tableaux 4 années'!$B$6:$B$9</c:f>
              <c:numCache>
                <c:ptCount val="4"/>
                <c:pt idx="0">
                  <c:v>0.588957055214724</c:v>
                </c:pt>
                <c:pt idx="1">
                  <c:v>0.368</c:v>
                </c:pt>
                <c:pt idx="2">
                  <c:v>0.018404907975460124</c:v>
                </c:pt>
                <c:pt idx="3">
                  <c:v>0.024539877300613498</c:v>
                </c:pt>
              </c:numCache>
            </c:numRef>
          </c:val>
        </c:ser>
        <c:ser>
          <c:idx val="1"/>
          <c:order val="1"/>
          <c:tx>
            <c:strRef>
              <c:f>'tableaux 4 années'!$C$5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années'!$A$6:$A$9</c:f>
              <c:strCache>
                <c:ptCount val="4"/>
                <c:pt idx="0">
                  <c:v>ATP</c:v>
                </c:pt>
                <c:pt idx="1">
                  <c:v>aide maths</c:v>
                </c:pt>
                <c:pt idx="2">
                  <c:v>horaire &gt; 4h</c:v>
                </c:pt>
                <c:pt idx="3">
                  <c:v>horaire &lt; 4h</c:v>
                </c:pt>
              </c:strCache>
            </c:strRef>
          </c:cat>
          <c:val>
            <c:numRef>
              <c:f>'tableaux 4 années'!$C$6:$C$9</c:f>
              <c:numCache>
                <c:ptCount val="4"/>
                <c:pt idx="0">
                  <c:v>0.2573099415204678</c:v>
                </c:pt>
                <c:pt idx="1">
                  <c:v>0.6842105263157895</c:v>
                </c:pt>
                <c:pt idx="2">
                  <c:v>0.03508771929824561</c:v>
                </c:pt>
                <c:pt idx="3">
                  <c:v>0.029239766081871343</c:v>
                </c:pt>
              </c:numCache>
            </c:numRef>
          </c:val>
        </c:ser>
        <c:ser>
          <c:idx val="2"/>
          <c:order val="2"/>
          <c:tx>
            <c:strRef>
              <c:f>'tableaux 4 années'!$D$5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années'!$A$6:$A$9</c:f>
              <c:strCache>
                <c:ptCount val="4"/>
                <c:pt idx="0">
                  <c:v>ATP</c:v>
                </c:pt>
                <c:pt idx="1">
                  <c:v>aide maths</c:v>
                </c:pt>
                <c:pt idx="2">
                  <c:v>horaire &gt; 4h</c:v>
                </c:pt>
                <c:pt idx="3">
                  <c:v>horaire &lt; 4h</c:v>
                </c:pt>
              </c:strCache>
            </c:strRef>
          </c:cat>
          <c:val>
            <c:numRef>
              <c:f>'tableaux 4 années'!$D$6:$D$9</c:f>
              <c:numCache>
                <c:ptCount val="4"/>
                <c:pt idx="0">
                  <c:v>0.6026200873362445</c:v>
                </c:pt>
                <c:pt idx="1">
                  <c:v>0.5502183406113537</c:v>
                </c:pt>
                <c:pt idx="2">
                  <c:v>0.034934497816593885</c:v>
                </c:pt>
                <c:pt idx="3">
                  <c:v>0.013100436681222707</c:v>
                </c:pt>
              </c:numCache>
            </c:numRef>
          </c:val>
        </c:ser>
        <c:ser>
          <c:idx val="3"/>
          <c:order val="3"/>
          <c:tx>
            <c:strRef>
              <c:f>'tableaux 4 années'!$E$5</c:f>
              <c:strCache>
                <c:ptCount val="1"/>
                <c:pt idx="0">
                  <c:v>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'tableaux 4 années'!$E$6:$E$9</c:f>
              <c:numCache>
                <c:ptCount val="4"/>
                <c:pt idx="0">
                  <c:v>0.4622222222222222</c:v>
                </c:pt>
                <c:pt idx="1">
                  <c:v>0.5244444444444445</c:v>
                </c:pt>
                <c:pt idx="2">
                  <c:v>0.03111111111111111</c:v>
                </c:pt>
                <c:pt idx="3">
                  <c:v>0.0044444444444444444</c:v>
                </c:pt>
              </c:numCache>
            </c:numRef>
          </c:val>
        </c:ser>
        <c:axId val="27068957"/>
        <c:axId val="42294022"/>
      </c:barChart>
      <c:catAx>
        <c:axId val="270689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1"/>
        <c:lblOffset val="100"/>
        <c:noMultiLvlLbl val="0"/>
      </c:catAx>
      <c:valAx>
        <c:axId val="42294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Aide et horaires en 5ème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5"/>
          <c:w val="0.852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'tableaux 4 années'!$B$13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années'!$A$14:$A$17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4 années'!$B$14:$B$17</c:f>
              <c:numCache>
                <c:ptCount val="4"/>
                <c:pt idx="0">
                  <c:v>0.412</c:v>
                </c:pt>
                <c:pt idx="1">
                  <c:v>0.4171779141104294</c:v>
                </c:pt>
                <c:pt idx="2">
                  <c:v>0.25153374233128833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'tableaux 4 années'!$C$13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années'!$A$14:$A$17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4 années'!$C$14:$C$17</c:f>
              <c:numCache>
                <c:ptCount val="4"/>
                <c:pt idx="0">
                  <c:v>0.5847953216374269</c:v>
                </c:pt>
                <c:pt idx="1">
                  <c:v>0.29239766081871343</c:v>
                </c:pt>
                <c:pt idx="2">
                  <c:v>0.36257309941520466</c:v>
                </c:pt>
                <c:pt idx="3">
                  <c:v>0.017543859649122806</c:v>
                </c:pt>
              </c:numCache>
            </c:numRef>
          </c:val>
        </c:ser>
        <c:ser>
          <c:idx val="2"/>
          <c:order val="2"/>
          <c:tx>
            <c:strRef>
              <c:f>'tableaux 4 années'!$D$13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années'!$A$14:$A$17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4 années'!$D$14:$D$17</c:f>
              <c:numCache>
                <c:ptCount val="4"/>
                <c:pt idx="0">
                  <c:v>0.4192139737991266</c:v>
                </c:pt>
                <c:pt idx="1">
                  <c:v>0.5720524017467249</c:v>
                </c:pt>
                <c:pt idx="2">
                  <c:v>0.388646288209607</c:v>
                </c:pt>
                <c:pt idx="3">
                  <c:v>0.004366812227074236</c:v>
                </c:pt>
              </c:numCache>
            </c:numRef>
          </c:val>
        </c:ser>
        <c:ser>
          <c:idx val="3"/>
          <c:order val="3"/>
          <c:tx>
            <c:strRef>
              <c:f>'tableaux 4 années'!$E$13</c:f>
              <c:strCache>
                <c:ptCount val="1"/>
                <c:pt idx="0">
                  <c:v>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'tableaux 4 années'!$E$14:$E$17</c:f>
              <c:numCache>
                <c:ptCount val="4"/>
                <c:pt idx="0">
                  <c:v>0.43555555555555553</c:v>
                </c:pt>
                <c:pt idx="1">
                  <c:v>0.5066666666666667</c:v>
                </c:pt>
                <c:pt idx="2">
                  <c:v>0.35555555555555557</c:v>
                </c:pt>
                <c:pt idx="3">
                  <c:v>0.0044444444444444444</c:v>
                </c:pt>
              </c:numCache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01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4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Aide et horaires en 4ème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4 années'!$B$21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années'!$A$22:$A$25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4 années'!$B$22:$B$25</c:f>
              <c:numCache>
                <c:ptCount val="4"/>
                <c:pt idx="0">
                  <c:v>0.313</c:v>
                </c:pt>
                <c:pt idx="1">
                  <c:v>0.44785276073619634</c:v>
                </c:pt>
                <c:pt idx="2">
                  <c:v>0.38650306748466257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'tableaux 4 années'!$C$21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années'!$A$22:$A$25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4 années'!$C$22:$C$25</c:f>
              <c:numCache>
                <c:ptCount val="4"/>
                <c:pt idx="0">
                  <c:v>0.43859649122807015</c:v>
                </c:pt>
                <c:pt idx="1">
                  <c:v>0.4269005847953216</c:v>
                </c:pt>
                <c:pt idx="2">
                  <c:v>0.49122807017543857</c:v>
                </c:pt>
                <c:pt idx="3">
                  <c:v>0.011695906432748537</c:v>
                </c:pt>
              </c:numCache>
            </c:numRef>
          </c:val>
        </c:ser>
        <c:ser>
          <c:idx val="2"/>
          <c:order val="2"/>
          <c:tx>
            <c:strRef>
              <c:f>'tableaux 4 années'!$D$21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années'!$A$22:$A$25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4 années'!$D$22:$D$25</c:f>
              <c:numCache>
                <c:ptCount val="4"/>
                <c:pt idx="0">
                  <c:v>0.45414847161572053</c:v>
                </c:pt>
                <c:pt idx="1">
                  <c:v>0.519650655021834</c:v>
                </c:pt>
                <c:pt idx="2">
                  <c:v>0.519650655021834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'tableaux 4 années'!$E$21</c:f>
              <c:strCache>
                <c:ptCount val="1"/>
                <c:pt idx="0">
                  <c:v>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'tableaux 4 années'!$E$22:$E$25</c:f>
              <c:numCache>
                <c:ptCount val="4"/>
                <c:pt idx="0">
                  <c:v>0.39555555555555555</c:v>
                </c:pt>
                <c:pt idx="1">
                  <c:v>0.4711111111111111</c:v>
                </c:pt>
                <c:pt idx="2">
                  <c:v>0.5244444444444445</c:v>
                </c:pt>
                <c:pt idx="3">
                  <c:v>0</c:v>
                </c:pt>
              </c:numCache>
            </c:numRef>
          </c:val>
        </c:ser>
        <c:axId val="29373553"/>
        <c:axId val="63035386"/>
      </c:barChart>
      <c:catAx>
        <c:axId val="29373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Contribution des Mathématiques aux IDD en 5ème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4 années'!$B$30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années'!$A$31:$A$32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4 années'!$B$31:$B$32</c:f>
              <c:numCache>
                <c:ptCount val="2"/>
                <c:pt idx="0">
                  <c:v>0.6526946107784432</c:v>
                </c:pt>
                <c:pt idx="1">
                  <c:v>0.3413173652694611</c:v>
                </c:pt>
              </c:numCache>
            </c:numRef>
          </c:val>
        </c:ser>
        <c:ser>
          <c:idx val="1"/>
          <c:order val="1"/>
          <c:tx>
            <c:strRef>
              <c:f>'tableaux 4 années'!$C$30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années'!$A$31:$A$32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4 années'!$C$31:$C$32</c:f>
              <c:numCache>
                <c:ptCount val="2"/>
                <c:pt idx="0">
                  <c:v>0.39766081871345027</c:v>
                </c:pt>
                <c:pt idx="1">
                  <c:v>0.5614035087719298</c:v>
                </c:pt>
              </c:numCache>
            </c:numRef>
          </c:val>
        </c:ser>
        <c:ser>
          <c:idx val="2"/>
          <c:order val="2"/>
          <c:tx>
            <c:strRef>
              <c:f>'tableaux 4 années'!$D$30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'tableaux 4 années'!$A$31:$A$32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4 années'!$D$31:$D$32</c:f>
              <c:numCache>
                <c:ptCount val="2"/>
                <c:pt idx="0">
                  <c:v>0.30131004366812225</c:v>
                </c:pt>
                <c:pt idx="1">
                  <c:v>0.6550218340611353</c:v>
                </c:pt>
              </c:numCache>
            </c:numRef>
          </c:val>
        </c:ser>
        <c:ser>
          <c:idx val="3"/>
          <c:order val="3"/>
          <c:tx>
            <c:strRef>
              <c:f>'tableaux 4 années'!$E$30</c:f>
              <c:strCache>
                <c:ptCount val="1"/>
                <c:pt idx="0">
                  <c:v>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'tableaux 4 années'!$E$31:$E$32</c:f>
              <c:numCache>
                <c:ptCount val="2"/>
                <c:pt idx="0">
                  <c:v>0.1688888888888889</c:v>
                </c:pt>
                <c:pt idx="1">
                  <c:v>0.72</c:v>
                </c:pt>
              </c:numCache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Contribution des Mathématiques aux IDD en 4ème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4 années'!$B$35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années'!$A$36:$A$37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4 années'!$B$36:$B$37</c:f>
              <c:numCache>
                <c:ptCount val="2"/>
                <c:pt idx="0">
                  <c:v>0.5688622754491018</c:v>
                </c:pt>
                <c:pt idx="1">
                  <c:v>0.40718562874251496</c:v>
                </c:pt>
              </c:numCache>
            </c:numRef>
          </c:val>
        </c:ser>
        <c:ser>
          <c:idx val="1"/>
          <c:order val="1"/>
          <c:tx>
            <c:strRef>
              <c:f>'tableaux 4 années'!$C$35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années'!$A$36:$A$37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4 années'!$C$36:$C$37</c:f>
              <c:numCache>
                <c:ptCount val="2"/>
                <c:pt idx="0">
                  <c:v>0.3567251461988304</c:v>
                </c:pt>
                <c:pt idx="1">
                  <c:v>0.6198830409356725</c:v>
                </c:pt>
              </c:numCache>
            </c:numRef>
          </c:val>
        </c:ser>
        <c:ser>
          <c:idx val="2"/>
          <c:order val="2"/>
          <c:tx>
            <c:strRef>
              <c:f>'tableaux 4 années'!$D$35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4 années'!$A$36:$A$37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4 années'!$D$36:$D$37</c:f>
              <c:numCache>
                <c:ptCount val="2"/>
                <c:pt idx="0">
                  <c:v>0.26200873362445415</c:v>
                </c:pt>
                <c:pt idx="1">
                  <c:v>0.6550218340611353</c:v>
                </c:pt>
              </c:numCache>
            </c:numRef>
          </c:val>
        </c:ser>
        <c:ser>
          <c:idx val="3"/>
          <c:order val="3"/>
          <c:tx>
            <c:strRef>
              <c:f>'tableaux 4 années'!$E$35</c:f>
              <c:strCache>
                <c:ptCount val="1"/>
                <c:pt idx="0">
                  <c:v>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'tableaux 4 années'!$E$36:$E$37</c:f>
              <c:numCache>
                <c:ptCount val="2"/>
                <c:pt idx="0">
                  <c:v>0.14666666666666667</c:v>
                </c:pt>
                <c:pt idx="1">
                  <c:v>0.7822222222222223</c:v>
                </c:pt>
              </c:numCache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95250</xdr:rowOff>
    </xdr:from>
    <xdr:to>
      <xdr:col>6</xdr:col>
      <xdr:colOff>485775</xdr:colOff>
      <xdr:row>49</xdr:row>
      <xdr:rowOff>142875</xdr:rowOff>
    </xdr:to>
    <xdr:graphicFrame>
      <xdr:nvGraphicFramePr>
        <xdr:cNvPr id="1" name="Chart 4"/>
        <xdr:cNvGraphicFramePr/>
      </xdr:nvGraphicFramePr>
      <xdr:xfrm>
        <a:off x="28575" y="3790950"/>
        <a:ext cx="4667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0</xdr:row>
      <xdr:rowOff>200025</xdr:rowOff>
    </xdr:from>
    <xdr:to>
      <xdr:col>13</xdr:col>
      <xdr:colOff>457200</xdr:colOff>
      <xdr:row>22</xdr:row>
      <xdr:rowOff>9525</xdr:rowOff>
    </xdr:to>
    <xdr:graphicFrame>
      <xdr:nvGraphicFramePr>
        <xdr:cNvPr id="2" name="Chart 5"/>
        <xdr:cNvGraphicFramePr/>
      </xdr:nvGraphicFramePr>
      <xdr:xfrm>
        <a:off x="5153025" y="200025"/>
        <a:ext cx="46672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24</xdr:row>
      <xdr:rowOff>76200</xdr:rowOff>
    </xdr:from>
    <xdr:to>
      <xdr:col>13</xdr:col>
      <xdr:colOff>485775</xdr:colOff>
      <xdr:row>49</xdr:row>
      <xdr:rowOff>152400</xdr:rowOff>
    </xdr:to>
    <xdr:graphicFrame>
      <xdr:nvGraphicFramePr>
        <xdr:cNvPr id="3" name="Chart 6"/>
        <xdr:cNvGraphicFramePr/>
      </xdr:nvGraphicFramePr>
      <xdr:xfrm>
        <a:off x="5181600" y="4581525"/>
        <a:ext cx="466725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323850</xdr:rowOff>
    </xdr:from>
    <xdr:to>
      <xdr:col>4</xdr:col>
      <xdr:colOff>1028700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142875" y="2514600"/>
        <a:ext cx="3857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8</xdr:row>
      <xdr:rowOff>314325</xdr:rowOff>
    </xdr:from>
    <xdr:to>
      <xdr:col>9</xdr:col>
      <xdr:colOff>457200</xdr:colOff>
      <xdr:row>28</xdr:row>
      <xdr:rowOff>142875</xdr:rowOff>
    </xdr:to>
    <xdr:graphicFrame>
      <xdr:nvGraphicFramePr>
        <xdr:cNvPr id="2" name="Chart 5"/>
        <xdr:cNvGraphicFramePr/>
      </xdr:nvGraphicFramePr>
      <xdr:xfrm>
        <a:off x="4562475" y="2505075"/>
        <a:ext cx="39433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9">
      <selection activeCell="H24" sqref="H24"/>
    </sheetView>
  </sheetViews>
  <sheetFormatPr defaultColWidth="11.421875" defaultRowHeight="12.75"/>
  <cols>
    <col min="1" max="1" width="19.57421875" style="0" customWidth="1"/>
    <col min="2" max="2" width="8.7109375" style="0" customWidth="1"/>
    <col min="3" max="6" width="8.7109375" style="1" customWidth="1"/>
    <col min="7" max="7" width="8.7109375" style="0" customWidth="1"/>
  </cols>
  <sheetData>
    <row r="1" spans="1:7" ht="33.75" customHeight="1">
      <c r="A1" s="46" t="s">
        <v>6</v>
      </c>
      <c r="B1" s="46"/>
      <c r="C1" s="46"/>
      <c r="D1" s="46"/>
      <c r="E1" s="46"/>
      <c r="F1" s="46"/>
      <c r="G1" s="46"/>
    </row>
    <row r="2" spans="1:7" ht="22.5" customHeight="1">
      <c r="A2" s="47" t="s">
        <v>16</v>
      </c>
      <c r="B2" s="47"/>
      <c r="C2" s="47"/>
      <c r="D2" s="47"/>
      <c r="E2" s="47"/>
      <c r="F2" s="47"/>
      <c r="G2" s="47"/>
    </row>
    <row r="3" spans="1:7" ht="18.75" customHeight="1">
      <c r="A3" s="48" t="s">
        <v>28</v>
      </c>
      <c r="B3" s="47"/>
      <c r="C3" s="47"/>
      <c r="D3" s="47"/>
      <c r="E3" s="47"/>
      <c r="F3" s="47"/>
      <c r="G3" s="47"/>
    </row>
    <row r="4" spans="1:7" ht="18" customHeight="1">
      <c r="A4" s="47" t="s">
        <v>10</v>
      </c>
      <c r="B4" s="47"/>
      <c r="C4" s="47"/>
      <c r="D4" s="47"/>
      <c r="E4" s="47"/>
      <c r="F4" s="47"/>
      <c r="G4" s="47"/>
    </row>
    <row r="5" spans="1:7" ht="18" customHeight="1">
      <c r="A5" s="3"/>
      <c r="B5" s="3"/>
      <c r="C5" s="3"/>
      <c r="D5" s="3"/>
      <c r="E5" s="3"/>
      <c r="F5" s="3"/>
      <c r="G5" s="3"/>
    </row>
    <row r="6" spans="1:7" ht="12.75" customHeight="1">
      <c r="A6" s="3"/>
      <c r="B6" s="3"/>
      <c r="C6" s="3"/>
      <c r="D6" s="3"/>
      <c r="E6" s="3"/>
      <c r="F6" s="4">
        <f>20+8+7+5+30+13+23+24+27+25+43</f>
        <v>225</v>
      </c>
      <c r="G6" s="16" t="s">
        <v>7</v>
      </c>
    </row>
    <row r="7" ht="12.75" customHeight="1"/>
    <row r="8" spans="1:7" ht="14.25">
      <c r="A8" s="12" t="s">
        <v>8</v>
      </c>
      <c r="B8" s="43" t="s">
        <v>9</v>
      </c>
      <c r="C8" s="44"/>
      <c r="D8" s="45" t="s">
        <v>3</v>
      </c>
      <c r="E8" s="45"/>
      <c r="F8" s="45" t="s">
        <v>4</v>
      </c>
      <c r="G8" s="45"/>
    </row>
    <row r="9" spans="1:7" ht="12.75">
      <c r="A9" s="6" t="s">
        <v>0</v>
      </c>
      <c r="B9" s="10">
        <f>8+2+4+4+24+9+5+11+6+19+12</f>
        <v>104</v>
      </c>
      <c r="C9" s="5">
        <f>B9/Nbclg</f>
        <v>0.4622222222222222</v>
      </c>
      <c r="D9" s="11"/>
      <c r="E9" s="7"/>
      <c r="F9" s="11"/>
      <c r="G9" s="8"/>
    </row>
    <row r="10" spans="1:7" ht="12.75">
      <c r="A10" s="6" t="s">
        <v>18</v>
      </c>
      <c r="B10" s="10">
        <f>11+6+4+4+16+6+14+10+17+19+11</f>
        <v>118</v>
      </c>
      <c r="C10" s="5">
        <f>B10/Nbclg</f>
        <v>0.5244444444444445</v>
      </c>
      <c r="D10" s="10">
        <f>9+3+3+1+17+4+7+10+15+11+18</f>
        <v>98</v>
      </c>
      <c r="E10" s="13">
        <f>D10/Nbclg</f>
        <v>0.43555555555555553</v>
      </c>
      <c r="F10" s="10">
        <f>10+2+2+3+12+4+5+9+9+15+18</f>
        <v>89</v>
      </c>
      <c r="G10" s="13">
        <f>F10/Nbclg</f>
        <v>0.39555555555555555</v>
      </c>
    </row>
    <row r="11" spans="1:7" ht="12.75">
      <c r="A11" s="6" t="s">
        <v>2</v>
      </c>
      <c r="B11" s="11"/>
      <c r="C11" s="7"/>
      <c r="D11" s="10">
        <f>11+5+4+3+10+10+13+12+17+14+15</f>
        <v>114</v>
      </c>
      <c r="E11" s="13">
        <f>D11/Nbclg</f>
        <v>0.5066666666666667</v>
      </c>
      <c r="F11" s="10">
        <f>7+5+5+2+12+5+17+13+16+10+14</f>
        <v>106</v>
      </c>
      <c r="G11" s="13">
        <f>F11/Nbclg</f>
        <v>0.4711111111111111</v>
      </c>
    </row>
    <row r="12" spans="1:7" ht="12.75">
      <c r="A12" s="6" t="s">
        <v>1</v>
      </c>
      <c r="B12" s="11"/>
      <c r="C12" s="9"/>
      <c r="D12" s="10">
        <f>5+5+3+8+1+9+8+15+12+14</f>
        <v>80</v>
      </c>
      <c r="E12" s="13">
        <f>D12/Nbclg</f>
        <v>0.35555555555555557</v>
      </c>
      <c r="F12" s="10">
        <f>11+5+6+2+10+1+14+12+17+16+24</f>
        <v>118</v>
      </c>
      <c r="G12" s="13">
        <f>F12/Nbclg</f>
        <v>0.5244444444444445</v>
      </c>
    </row>
    <row r="13" spans="1:7" ht="12.75">
      <c r="A13" s="6" t="s">
        <v>17</v>
      </c>
      <c r="B13" s="11"/>
      <c r="C13" s="9"/>
      <c r="D13" s="10">
        <v>1</v>
      </c>
      <c r="E13" s="13">
        <f>D13/Nbclg</f>
        <v>0.0044444444444444444</v>
      </c>
      <c r="F13" s="10">
        <v>0</v>
      </c>
      <c r="G13" s="13">
        <f>F13/Nbclg</f>
        <v>0</v>
      </c>
    </row>
    <row r="14" spans="1:7" ht="12.75">
      <c r="A14" s="6" t="s">
        <v>5</v>
      </c>
      <c r="B14" s="10">
        <f>2+2+1+1+1</f>
        <v>7</v>
      </c>
      <c r="C14" s="5">
        <f>B14/Nbclg</f>
        <v>0.03111111111111111</v>
      </c>
      <c r="D14" s="11"/>
      <c r="E14" s="14"/>
      <c r="F14" s="11"/>
      <c r="G14" s="15"/>
    </row>
    <row r="15" spans="1:3" ht="12.75">
      <c r="A15" s="6" t="s">
        <v>11</v>
      </c>
      <c r="B15" s="10">
        <v>1</v>
      </c>
      <c r="C15" s="5">
        <f>B15/Nbclg</f>
        <v>0.0044444444444444444</v>
      </c>
    </row>
    <row r="17" ht="12.75">
      <c r="J17" s="2"/>
    </row>
  </sheetData>
  <mergeCells count="7">
    <mergeCell ref="B8:C8"/>
    <mergeCell ref="D8:E8"/>
    <mergeCell ref="F8:G8"/>
    <mergeCell ref="A1:G1"/>
    <mergeCell ref="A2:G2"/>
    <mergeCell ref="A3:G3"/>
    <mergeCell ref="A4:G4"/>
  </mergeCells>
  <printOptions/>
  <pageMargins left="1.14" right="0.75" top="0.93" bottom="1" header="0.9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4">
      <selection activeCell="F11" sqref="F11"/>
    </sheetView>
  </sheetViews>
  <sheetFormatPr defaultColWidth="11.421875" defaultRowHeight="12.75"/>
  <cols>
    <col min="1" max="1" width="12.00390625" style="0" customWidth="1"/>
    <col min="2" max="2" width="4.00390625" style="0" customWidth="1"/>
    <col min="3" max="3" width="16.7109375" style="0" customWidth="1"/>
    <col min="4" max="4" width="11.8515625" style="0" customWidth="1"/>
    <col min="5" max="5" width="15.57421875" style="0" customWidth="1"/>
    <col min="6" max="6" width="20.140625" style="0" customWidth="1"/>
    <col min="7" max="7" width="17.57421875" style="0" customWidth="1"/>
  </cols>
  <sheetData>
    <row r="1" spans="1:10" s="17" customFormat="1" ht="21.7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7" customFormat="1" ht="20.25" customHeight="1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7" customFormat="1" ht="20.25" customHeight="1">
      <c r="A3" s="50" t="s">
        <v>28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7" customFormat="1" ht="20.2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17" customFormat="1" ht="20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7" customFormat="1" ht="23.25" customHeight="1">
      <c r="A6" s="18"/>
      <c r="B6" s="18"/>
      <c r="C6" s="49" t="s">
        <v>13</v>
      </c>
      <c r="D6" s="49"/>
      <c r="E6" s="18"/>
      <c r="F6" s="18"/>
      <c r="G6" s="49" t="s">
        <v>15</v>
      </c>
      <c r="H6" s="49"/>
      <c r="I6" s="18">
        <f>Nbclg</f>
        <v>225</v>
      </c>
      <c r="J6" s="16" t="s">
        <v>7</v>
      </c>
    </row>
    <row r="7" spans="1:10" s="17" customFormat="1" ht="23.25" customHeight="1">
      <c r="A7" s="18"/>
      <c r="B7" s="18"/>
      <c r="C7" s="41" t="s">
        <v>19</v>
      </c>
      <c r="D7" s="19">
        <f>4+1+2+12+4+2+3+2+6+2</f>
        <v>38</v>
      </c>
      <c r="E7" s="18"/>
      <c r="F7" s="18"/>
      <c r="G7" s="41" t="s">
        <v>19</v>
      </c>
      <c r="H7" s="19">
        <f>5+1+12+4+2+1+4+4</f>
        <v>33</v>
      </c>
      <c r="I7" s="18"/>
      <c r="J7" s="18"/>
    </row>
    <row r="8" spans="1:10" s="17" customFormat="1" ht="23.25" customHeight="1">
      <c r="A8" s="18"/>
      <c r="B8" s="18"/>
      <c r="C8" s="42" t="s">
        <v>14</v>
      </c>
      <c r="D8" s="19">
        <f>12+7+6+3+17+6+20+19+25+19+28</f>
        <v>162</v>
      </c>
      <c r="E8" s="18"/>
      <c r="F8" s="18"/>
      <c r="G8" s="40" t="s">
        <v>14</v>
      </c>
      <c r="H8" s="19">
        <f>15+7+6+4+17+8+19+23+27+21+29</f>
        <v>176</v>
      </c>
      <c r="I8" s="18"/>
      <c r="J8" s="18"/>
    </row>
    <row r="9" s="17" customFormat="1" ht="27.75" customHeight="1"/>
  </sheetData>
  <mergeCells count="6">
    <mergeCell ref="A1:J1"/>
    <mergeCell ref="C6:D6"/>
    <mergeCell ref="G6:H6"/>
    <mergeCell ref="A2:J2"/>
    <mergeCell ref="A3:J3"/>
    <mergeCell ref="A4:J4"/>
  </mergeCells>
  <printOptions/>
  <pageMargins left="0.75" right="0.46" top="0.37" bottom="0.22" header="0.37" footer="0.21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7"/>
  <sheetViews>
    <sheetView workbookViewId="0" topLeftCell="A1">
      <selection activeCell="A20" sqref="A20:A21"/>
    </sheetView>
  </sheetViews>
  <sheetFormatPr defaultColWidth="11.421875" defaultRowHeight="12.75"/>
  <cols>
    <col min="1" max="1" width="19.00390625" style="0" customWidth="1"/>
    <col min="2" max="4" width="14.140625" style="0" customWidth="1"/>
    <col min="5" max="5" width="14.28125" style="0" customWidth="1"/>
    <col min="6" max="6" width="11.140625" style="0" customWidth="1"/>
    <col min="7" max="8" width="9.140625" style="0" customWidth="1"/>
    <col min="9" max="9" width="8.57421875" style="0" customWidth="1"/>
    <col min="10" max="10" width="9.8515625" style="0" customWidth="1"/>
    <col min="14" max="14" width="2.7109375" style="0" customWidth="1"/>
    <col min="15" max="15" width="1.8515625" style="0" customWidth="1"/>
  </cols>
  <sheetData>
    <row r="4" spans="1:5" ht="14.25">
      <c r="A4" s="53" t="s">
        <v>8</v>
      </c>
      <c r="B4" s="45" t="s">
        <v>9</v>
      </c>
      <c r="C4" s="45"/>
      <c r="D4" s="45"/>
      <c r="E4" s="45"/>
    </row>
    <row r="5" spans="1:5" ht="12.75">
      <c r="A5" s="54"/>
      <c r="B5" s="22" t="s">
        <v>20</v>
      </c>
      <c r="C5" s="23" t="s">
        <v>21</v>
      </c>
      <c r="D5" s="30" t="s">
        <v>22</v>
      </c>
      <c r="E5" s="30" t="s">
        <v>29</v>
      </c>
    </row>
    <row r="6" spans="1:5" ht="12.75">
      <c r="A6" s="6" t="s">
        <v>0</v>
      </c>
      <c r="B6" s="5">
        <v>0.588957055214724</v>
      </c>
      <c r="C6" s="5">
        <v>0.2573099415204678</v>
      </c>
      <c r="D6" s="29">
        <v>0.6026200873362445</v>
      </c>
      <c r="E6" s="5">
        <f>Aide!C9</f>
        <v>0.4622222222222222</v>
      </c>
    </row>
    <row r="7" spans="1:5" ht="12.75">
      <c r="A7" s="6" t="s">
        <v>18</v>
      </c>
      <c r="B7" s="5">
        <v>0.368</v>
      </c>
      <c r="C7" s="5">
        <v>0.6842105263157895</v>
      </c>
      <c r="D7" s="29">
        <v>0.5502183406113537</v>
      </c>
      <c r="E7" s="5">
        <f>Aide!C10</f>
        <v>0.5244444444444445</v>
      </c>
    </row>
    <row r="8" spans="1:5" ht="12.75">
      <c r="A8" s="6" t="s">
        <v>5</v>
      </c>
      <c r="B8" s="5">
        <v>0.018404907975460124</v>
      </c>
      <c r="C8" s="5">
        <v>0.03508771929824561</v>
      </c>
      <c r="D8" s="29">
        <v>0.034934497816593885</v>
      </c>
      <c r="E8" s="5">
        <f>Aide!C14</f>
        <v>0.03111111111111111</v>
      </c>
    </row>
    <row r="9" spans="1:9" ht="12.75">
      <c r="A9" s="6" t="s">
        <v>11</v>
      </c>
      <c r="B9" s="5">
        <v>0.024539877300613498</v>
      </c>
      <c r="C9" s="5">
        <v>0.029239766081871343</v>
      </c>
      <c r="D9" s="29">
        <v>0.013100436681222707</v>
      </c>
      <c r="E9" s="5">
        <f>Aide!C15</f>
        <v>0.0044444444444444444</v>
      </c>
      <c r="F9" s="1"/>
      <c r="G9" s="1"/>
      <c r="H9" s="1"/>
      <c r="I9" s="1"/>
    </row>
    <row r="12" spans="1:5" ht="12.75">
      <c r="A12" s="53" t="s">
        <v>8</v>
      </c>
      <c r="B12" s="43" t="s">
        <v>3</v>
      </c>
      <c r="C12" s="56"/>
      <c r="D12" s="56"/>
      <c r="E12" s="44"/>
    </row>
    <row r="13" spans="1:5" ht="12.75">
      <c r="A13" s="54"/>
      <c r="B13" s="22" t="s">
        <v>20</v>
      </c>
      <c r="C13" s="23" t="s">
        <v>21</v>
      </c>
      <c r="D13" s="31" t="s">
        <v>22</v>
      </c>
      <c r="E13" s="30" t="s">
        <v>29</v>
      </c>
    </row>
    <row r="14" spans="1:5" ht="12.75">
      <c r="A14" s="6" t="s">
        <v>18</v>
      </c>
      <c r="B14" s="26">
        <v>0.412</v>
      </c>
      <c r="C14" s="24">
        <v>0.5847953216374269</v>
      </c>
      <c r="D14" s="13">
        <v>0.4192139737991266</v>
      </c>
      <c r="E14" s="5">
        <f>Aide!E10</f>
        <v>0.43555555555555553</v>
      </c>
    </row>
    <row r="15" spans="1:5" ht="12.75">
      <c r="A15" s="6" t="s">
        <v>2</v>
      </c>
      <c r="B15" s="26">
        <v>0.4171779141104294</v>
      </c>
      <c r="C15" s="24">
        <v>0.29239766081871343</v>
      </c>
      <c r="D15" s="13">
        <v>0.5720524017467249</v>
      </c>
      <c r="E15" s="5">
        <f>Aide!E11</f>
        <v>0.5066666666666667</v>
      </c>
    </row>
    <row r="16" spans="1:5" ht="12.75">
      <c r="A16" s="6" t="s">
        <v>1</v>
      </c>
      <c r="B16" s="26">
        <v>0.25153374233128833</v>
      </c>
      <c r="C16" s="24">
        <v>0.36257309941520466</v>
      </c>
      <c r="D16" s="13">
        <v>0.388646288209607</v>
      </c>
      <c r="E16" s="5">
        <f>Aide!E12</f>
        <v>0.35555555555555557</v>
      </c>
    </row>
    <row r="17" spans="1:5" ht="12.75">
      <c r="A17" s="6" t="s">
        <v>17</v>
      </c>
      <c r="B17" s="26">
        <v>0</v>
      </c>
      <c r="C17" s="24">
        <v>0.017543859649122806</v>
      </c>
      <c r="D17" s="13">
        <v>0.004366812227074236</v>
      </c>
      <c r="E17" s="5">
        <f>Aide!E13</f>
        <v>0.0044444444444444444</v>
      </c>
    </row>
    <row r="20" spans="1:5" ht="12.75">
      <c r="A20" s="53" t="s">
        <v>8</v>
      </c>
      <c r="B20" s="45" t="s">
        <v>4</v>
      </c>
      <c r="C20" s="45"/>
      <c r="D20" s="45"/>
      <c r="E20" s="45"/>
    </row>
    <row r="21" spans="1:6" ht="12.75">
      <c r="A21" s="54"/>
      <c r="B21" s="32" t="s">
        <v>20</v>
      </c>
      <c r="C21" s="33" t="s">
        <v>21</v>
      </c>
      <c r="D21" s="31" t="s">
        <v>22</v>
      </c>
      <c r="E21" s="30" t="s">
        <v>29</v>
      </c>
      <c r="F21" s="18"/>
    </row>
    <row r="22" spans="1:6" ht="12.75">
      <c r="A22" s="6" t="s">
        <v>18</v>
      </c>
      <c r="B22" s="25">
        <v>0.313</v>
      </c>
      <c r="C22" s="24">
        <v>0.43859649122807015</v>
      </c>
      <c r="D22" s="13">
        <v>0.45414847161572053</v>
      </c>
      <c r="E22" s="5">
        <f>Aide!G10</f>
        <v>0.39555555555555555</v>
      </c>
      <c r="F22" s="18"/>
    </row>
    <row r="23" spans="1:6" ht="12.75">
      <c r="A23" s="6" t="s">
        <v>2</v>
      </c>
      <c r="B23" s="25">
        <v>0.44785276073619634</v>
      </c>
      <c r="C23" s="24">
        <v>0.4269005847953216</v>
      </c>
      <c r="D23" s="13">
        <v>0.519650655021834</v>
      </c>
      <c r="E23" s="5">
        <f>Aide!G11</f>
        <v>0.4711111111111111</v>
      </c>
      <c r="F23" s="18"/>
    </row>
    <row r="24" spans="1:6" ht="12.75">
      <c r="A24" s="6" t="s">
        <v>1</v>
      </c>
      <c r="B24" s="25">
        <v>0.38650306748466257</v>
      </c>
      <c r="C24" s="24">
        <v>0.49122807017543857</v>
      </c>
      <c r="D24" s="13">
        <v>0.519650655021834</v>
      </c>
      <c r="E24" s="5">
        <f>Aide!G12</f>
        <v>0.5244444444444445</v>
      </c>
      <c r="F24" s="18"/>
    </row>
    <row r="25" spans="1:5" ht="12.75">
      <c r="A25" s="6" t="s">
        <v>17</v>
      </c>
      <c r="B25" s="25">
        <v>0</v>
      </c>
      <c r="C25" s="24">
        <v>0.011695906432748537</v>
      </c>
      <c r="D25" s="13">
        <v>0</v>
      </c>
      <c r="E25" s="5">
        <f>Aide!G13</f>
        <v>0</v>
      </c>
    </row>
    <row r="29" spans="1:5" ht="12.75">
      <c r="A29" s="51" t="s">
        <v>23</v>
      </c>
      <c r="B29" s="55" t="s">
        <v>13</v>
      </c>
      <c r="C29" s="55"/>
      <c r="D29" s="55"/>
      <c r="E29" s="55"/>
    </row>
    <row r="30" spans="1:5" ht="12.75">
      <c r="A30" s="52"/>
      <c r="B30" s="23" t="s">
        <v>20</v>
      </c>
      <c r="C30" s="23" t="s">
        <v>21</v>
      </c>
      <c r="D30" s="31" t="s">
        <v>22</v>
      </c>
      <c r="E30" s="30" t="s">
        <v>29</v>
      </c>
    </row>
    <row r="31" spans="1:5" ht="12.75">
      <c r="A31" s="20" t="s">
        <v>19</v>
      </c>
      <c r="B31" s="27">
        <f>109/167</f>
        <v>0.6526946107784432</v>
      </c>
      <c r="C31" s="28">
        <f>(13+14+10+8+1+8+9+5)/171</f>
        <v>0.39766081871345027</v>
      </c>
      <c r="D31" s="13">
        <f>69/229</f>
        <v>0.30131004366812225</v>
      </c>
      <c r="E31" s="5">
        <f>IDD!D7/IDD!I6</f>
        <v>0.1688888888888889</v>
      </c>
    </row>
    <row r="32" spans="1:5" ht="12.75">
      <c r="A32" s="21" t="s">
        <v>14</v>
      </c>
      <c r="B32" s="29">
        <f>57/167</f>
        <v>0.3413173652694611</v>
      </c>
      <c r="C32" s="28">
        <f>(11+12+12+10+13+16+7+15)/171</f>
        <v>0.5614035087719298</v>
      </c>
      <c r="D32" s="13">
        <f>150/229</f>
        <v>0.6550218340611353</v>
      </c>
      <c r="E32" s="5">
        <f>IDD!D8/IDD!I6</f>
        <v>0.72</v>
      </c>
    </row>
    <row r="34" spans="1:5" ht="12.75">
      <c r="A34" s="51" t="s">
        <v>23</v>
      </c>
      <c r="B34" s="55" t="s">
        <v>15</v>
      </c>
      <c r="C34" s="55"/>
      <c r="D34" s="55"/>
      <c r="E34" s="55"/>
    </row>
    <row r="35" spans="1:5" ht="12.75">
      <c r="A35" s="52"/>
      <c r="B35" s="23" t="s">
        <v>20</v>
      </c>
      <c r="C35" s="23" t="s">
        <v>21</v>
      </c>
      <c r="D35" s="31" t="s">
        <v>22</v>
      </c>
      <c r="E35" s="30" t="s">
        <v>29</v>
      </c>
    </row>
    <row r="36" spans="1:5" ht="12.75">
      <c r="A36" s="20" t="s">
        <v>19</v>
      </c>
      <c r="B36" s="29">
        <f>95/167</f>
        <v>0.5688622754491018</v>
      </c>
      <c r="C36" s="28">
        <f>(10+10+6+8+1+11+7+8)/171</f>
        <v>0.3567251461988304</v>
      </c>
      <c r="D36" s="13">
        <f>60/229</f>
        <v>0.26200873362445415</v>
      </c>
      <c r="E36" s="5">
        <f>IDD!H7/IDD!I6</f>
        <v>0.14666666666666667</v>
      </c>
    </row>
    <row r="37" spans="1:5" ht="12.75">
      <c r="A37" s="19" t="s">
        <v>14</v>
      </c>
      <c r="B37" s="29">
        <f>68/167</f>
        <v>0.40718562874251496</v>
      </c>
      <c r="C37" s="28">
        <f>(17+16+16+10+13+13+9+12)/171</f>
        <v>0.6198830409356725</v>
      </c>
      <c r="D37" s="13">
        <f>150/229</f>
        <v>0.6550218340611353</v>
      </c>
      <c r="E37" s="5">
        <f>IDD!H8/IDD!I6</f>
        <v>0.7822222222222223</v>
      </c>
    </row>
  </sheetData>
  <mergeCells count="10">
    <mergeCell ref="B4:E4"/>
    <mergeCell ref="B34:E34"/>
    <mergeCell ref="B29:E29"/>
    <mergeCell ref="B20:E20"/>
    <mergeCell ref="B12:E12"/>
    <mergeCell ref="A29:A30"/>
    <mergeCell ref="A34:A35"/>
    <mergeCell ref="A4:A5"/>
    <mergeCell ref="A12:A13"/>
    <mergeCell ref="A20:A2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I5" sqref="I5"/>
    </sheetView>
  </sheetViews>
  <sheetFormatPr defaultColWidth="11.421875" defaultRowHeight="12.75"/>
  <cols>
    <col min="1" max="1" width="16.00390625" style="0" customWidth="1"/>
  </cols>
  <sheetData>
    <row r="1" spans="1:7" s="17" customFormat="1" ht="63.75" customHeight="1">
      <c r="A1" s="34"/>
      <c r="B1" s="57" t="s">
        <v>27</v>
      </c>
      <c r="C1" s="58"/>
      <c r="D1" s="59" t="s">
        <v>3</v>
      </c>
      <c r="E1" s="59"/>
      <c r="F1" s="59" t="s">
        <v>4</v>
      </c>
      <c r="G1" s="59"/>
    </row>
    <row r="2" spans="1:7" s="17" customFormat="1" ht="76.5" customHeight="1">
      <c r="A2" s="35" t="s">
        <v>1</v>
      </c>
      <c r="B2" s="62"/>
      <c r="C2" s="63"/>
      <c r="D2" s="64"/>
      <c r="E2" s="65"/>
      <c r="F2" s="64"/>
      <c r="G2" s="65"/>
    </row>
    <row r="3" spans="1:7" s="17" customFormat="1" ht="76.5" customHeight="1">
      <c r="A3" s="35" t="s">
        <v>17</v>
      </c>
      <c r="B3" s="62"/>
      <c r="C3" s="63"/>
      <c r="D3" s="64"/>
      <c r="E3" s="65"/>
      <c r="F3" s="64"/>
      <c r="G3" s="65"/>
    </row>
    <row r="4" spans="1:7" s="17" customFormat="1" ht="76.5" customHeight="1">
      <c r="A4" s="35" t="s">
        <v>5</v>
      </c>
      <c r="B4" s="64"/>
      <c r="C4" s="65"/>
      <c r="D4" s="62"/>
      <c r="E4" s="63"/>
      <c r="F4" s="62"/>
      <c r="G4" s="63"/>
    </row>
    <row r="5" spans="1:7" s="17" customFormat="1" ht="76.5" customHeight="1" thickBot="1">
      <c r="A5" s="36" t="s">
        <v>11</v>
      </c>
      <c r="B5" s="66"/>
      <c r="C5" s="67"/>
      <c r="D5" s="68"/>
      <c r="E5" s="69"/>
      <c r="F5" s="68"/>
      <c r="G5" s="69"/>
    </row>
    <row r="6" spans="1:7" s="17" customFormat="1" ht="76.5" customHeight="1" thickTop="1">
      <c r="A6" s="37" t="s">
        <v>0</v>
      </c>
      <c r="B6" s="60"/>
      <c r="C6" s="61"/>
      <c r="D6" s="70"/>
      <c r="E6" s="71"/>
      <c r="F6" s="70"/>
      <c r="G6" s="71"/>
    </row>
    <row r="7" spans="1:7" s="17" customFormat="1" ht="76.5" customHeight="1">
      <c r="A7" s="35" t="s">
        <v>18</v>
      </c>
      <c r="B7" s="64"/>
      <c r="C7" s="65"/>
      <c r="D7" s="64"/>
      <c r="E7" s="65"/>
      <c r="F7" s="64"/>
      <c r="G7" s="65"/>
    </row>
    <row r="8" spans="1:7" s="17" customFormat="1" ht="76.5" customHeight="1" thickBot="1">
      <c r="A8" s="36" t="s">
        <v>24</v>
      </c>
      <c r="B8" s="68"/>
      <c r="C8" s="69"/>
      <c r="D8" s="66"/>
      <c r="E8" s="67"/>
      <c r="F8" s="66"/>
      <c r="G8" s="67"/>
    </row>
    <row r="9" spans="1:7" ht="76.5" customHeight="1" thickTop="1">
      <c r="A9" s="38" t="s">
        <v>25</v>
      </c>
      <c r="B9" s="70"/>
      <c r="C9" s="71"/>
      <c r="D9" s="60"/>
      <c r="E9" s="61"/>
      <c r="F9" s="60"/>
      <c r="G9" s="61"/>
    </row>
    <row r="10" spans="1:7" ht="76.5" customHeight="1">
      <c r="A10" s="39" t="s">
        <v>26</v>
      </c>
      <c r="B10" s="62"/>
      <c r="C10" s="63"/>
      <c r="D10" s="64"/>
      <c r="E10" s="65"/>
      <c r="F10" s="64"/>
      <c r="G10" s="65"/>
    </row>
  </sheetData>
  <mergeCells count="30">
    <mergeCell ref="B8:C8"/>
    <mergeCell ref="F9:G9"/>
    <mergeCell ref="B10:C10"/>
    <mergeCell ref="D10:E10"/>
    <mergeCell ref="F10:G10"/>
    <mergeCell ref="B9:C9"/>
    <mergeCell ref="D9:E9"/>
    <mergeCell ref="D8:E8"/>
    <mergeCell ref="F8:G8"/>
    <mergeCell ref="F2:G2"/>
    <mergeCell ref="F3:G3"/>
    <mergeCell ref="D3:E3"/>
    <mergeCell ref="D4:E4"/>
    <mergeCell ref="F4:G4"/>
    <mergeCell ref="D5:E5"/>
    <mergeCell ref="B7:C7"/>
    <mergeCell ref="D7:E7"/>
    <mergeCell ref="F7:G7"/>
    <mergeCell ref="D6:E6"/>
    <mergeCell ref="F6:G6"/>
    <mergeCell ref="B1:C1"/>
    <mergeCell ref="D1:E1"/>
    <mergeCell ref="F1:G1"/>
    <mergeCell ref="B6:C6"/>
    <mergeCell ref="B2:C2"/>
    <mergeCell ref="B3:C3"/>
    <mergeCell ref="B4:C4"/>
    <mergeCell ref="B5:C5"/>
    <mergeCell ref="D2:E2"/>
    <mergeCell ref="F5:G5"/>
  </mergeCells>
  <printOptions/>
  <pageMargins left="0.75" right="0.75" top="0.6" bottom="0.4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Administrateur</cp:lastModifiedBy>
  <cp:lastPrinted>2007-06-22T06:48:02Z</cp:lastPrinted>
  <dcterms:created xsi:type="dcterms:W3CDTF">2004-03-21T20:03:02Z</dcterms:created>
  <dcterms:modified xsi:type="dcterms:W3CDTF">2007-06-22T06:59:00Z</dcterms:modified>
  <cp:category/>
  <cp:version/>
  <cp:contentType/>
  <cp:contentStatus/>
</cp:coreProperties>
</file>